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E2977E21-118B-4160-B79A-047142AE13E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Яуза" sheetId="1" r:id="rId1"/>
    <sheet name="Лист2" sheetId="2" r:id="rId2"/>
    <sheet name="Лист3" sheetId="3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H9" i="1" l="1"/>
  <c r="H32" i="1"/>
  <c r="E32" i="1" s="1"/>
  <c r="E31" i="1"/>
  <c r="H30" i="1"/>
  <c r="H29" i="1"/>
  <c r="H28" i="1" s="1"/>
  <c r="H27" i="1"/>
  <c r="B27" i="1"/>
  <c r="H26" i="1"/>
  <c r="B26" i="1"/>
  <c r="H25" i="1"/>
  <c r="B25" i="1"/>
  <c r="H24" i="1"/>
  <c r="B24" i="1"/>
  <c r="H23" i="1"/>
  <c r="B23" i="1"/>
  <c r="H22" i="1"/>
  <c r="B22" i="1"/>
  <c r="H21" i="1"/>
  <c r="B21" i="1"/>
  <c r="H20" i="1"/>
  <c r="B20" i="1"/>
  <c r="H19" i="1"/>
  <c r="B19" i="1"/>
  <c r="H18" i="1"/>
  <c r="B18" i="1"/>
  <c r="H17" i="1"/>
  <c r="B17" i="1"/>
  <c r="H16" i="1"/>
  <c r="B16" i="1"/>
  <c r="H15" i="1"/>
  <c r="B15" i="1"/>
  <c r="H14" i="1"/>
  <c r="B14" i="1"/>
  <c r="H13" i="1"/>
  <c r="B13" i="1"/>
  <c r="H12" i="1"/>
  <c r="B12" i="1"/>
  <c r="H11" i="1"/>
  <c r="B11" i="1"/>
  <c r="H10" i="1"/>
  <c r="B10" i="1"/>
  <c r="F9" i="3"/>
  <c r="H33" i="1" l="1"/>
  <c r="G10" i="3"/>
  <c r="G10" i="2" l="1"/>
</calcChain>
</file>

<file path=xl/sharedStrings.xml><?xml version="1.0" encoding="utf-8"?>
<sst xmlns="http://schemas.openxmlformats.org/spreadsheetml/2006/main" count="43" uniqueCount="22">
  <si>
    <t>Обоснование (расчеты) поступлений от платных услуг</t>
  </si>
  <si>
    <t>Код аналитической группы подвида доходов</t>
  </si>
  <si>
    <t>Источник финансового обеспечения</t>
  </si>
  <si>
    <t>приносящая доход деятельность</t>
  </si>
  <si>
    <t>№ п/п</t>
  </si>
  <si>
    <t>Наименование показателя</t>
  </si>
  <si>
    <t>Стоимость одной услуги, руб.</t>
  </si>
  <si>
    <t>Сумма поступлений от оказания услуги, руб. (гр.3 х гр.4)</t>
  </si>
  <si>
    <t>Итого</t>
  </si>
  <si>
    <t>х</t>
  </si>
  <si>
    <t>Количество  услуг, занятий</t>
  </si>
  <si>
    <t>Клубные  формирования</t>
  </si>
  <si>
    <t>Обоснование (расчеты) ,безвозмездных денежных поступлений</t>
  </si>
  <si>
    <t>безвозмездные денежные поступления</t>
  </si>
  <si>
    <t>Возмещение затрат</t>
  </si>
  <si>
    <t>Обоснование (расчеты)  поступлений от платных услуг</t>
  </si>
  <si>
    <t>невыясненные поступления</t>
  </si>
  <si>
    <t>большой зал</t>
  </si>
  <si>
    <t>малый зал</t>
  </si>
  <si>
    <t>Концертная деятельность (продажа билетов)</t>
  </si>
  <si>
    <t>Невыясненные поступления</t>
  </si>
  <si>
    <t>Техническое обслуживание при проведении различного рода мероприятий большого малого залов: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</si>
</sst>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7"/>
      <color theme="1"/>
      <name val="Arial"/>
      <family val="2"/>
      <charset val="204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2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4" fontId="0" fillId="0" borderId="0" xfId="0" applyNumberFormat="1"/>
    <xf numFmtId="0" fontId="0" fillId="0" borderId="2" xfId="0" applyBorder="1"/>
    <xf numFmtId="0" fontId="0" fillId="0" borderId="2" xfId="0" applyBorder="1" applyAlignment="1">
      <alignment wrapText="1"/>
    </xf>
    <xf numFmtId="4" fontId="0" fillId="0" borderId="2" xfId="0" applyNumberFormat="1" applyBorder="1"/>
    <xf numFmtId="0" fontId="3" fillId="0" borderId="0" xfId="0" applyFont="1"/>
    <xf numFmtId="0" fontId="4" fillId="0" borderId="2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/>
    <xf numFmtId="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43;22\&#1060;&#1086;&#1088;&#1084;&#1072;%20&#1086;&#1073;&#1086;&#1089;&#1085;&#1086;&#1074;&#1072;&#1085;&#1080;&#1103;%20&#1074;&#1085;&#1077;&#1089;.&#1080;&#1079;&#1084;.&#1074;%20&#1055;&#1043;%20&#1086;&#1090;%2026.12.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</sheetNames>
    <sheetDataSet>
      <sheetData sheetId="0" refreshError="1">
        <row r="7">
          <cell r="I7" t="str">
            <v>Услуги в клубном формировании "Театральное искусство"</v>
          </cell>
        </row>
        <row r="8">
          <cell r="I8" t="str">
            <v>Услуги в клубном формировании "Спортивные танцы"</v>
          </cell>
        </row>
        <row r="9">
          <cell r="I9" t="str">
            <v>Услуги в клубном формировании "Декоративно-прикладное искусство"</v>
          </cell>
        </row>
        <row r="10">
          <cell r="I10" t="str">
            <v>Услуги в клубном формировании "Современные танцы"</v>
          </cell>
        </row>
        <row r="11">
          <cell r="I11" t="str">
            <v>Услуги в клубном формировании "Эстрадный вокал"</v>
          </cell>
        </row>
        <row r="12">
          <cell r="I12" t="str">
            <v>Услуги в клубном формировании "Рисование и живопись"</v>
          </cell>
        </row>
        <row r="13">
          <cell r="I13" t="str">
            <v>Услуги в клубном формировании "Восточные танцы до 18 лет"</v>
          </cell>
        </row>
        <row r="14">
          <cell r="I14" t="str">
            <v>Услуги в клубном формировании "Цирковое искусство"</v>
          </cell>
        </row>
        <row r="15">
          <cell r="I15" t="str">
            <v>Услуги в клубном формировании "Сценические танцы 12 часов в неделю "</v>
          </cell>
        </row>
        <row r="16">
          <cell r="I16" t="str">
            <v>Услуги в клубном формировании "Игра на музыкальных инструментах"</v>
          </cell>
        </row>
        <row r="17">
          <cell r="I17" t="str">
            <v>Услуги в клубном формировании "Сценические танцы 8 часов в неделю "</v>
          </cell>
        </row>
        <row r="18">
          <cell r="I18" t="str">
            <v>Услуги в клубном формировании "Хоровое пение"</v>
          </cell>
        </row>
        <row r="19">
          <cell r="I19" t="str">
            <v>Услуги в клубном формировании "Восточные танцы старше 18 лет"</v>
          </cell>
        </row>
        <row r="20">
          <cell r="I20" t="str">
            <v>Услуги в клубном формировании "Физкультурно-спортивные занятия"</v>
          </cell>
        </row>
        <row r="21">
          <cell r="I21" t="str">
            <v>Услуги в клубном формировании "Народные танцы"</v>
          </cell>
        </row>
        <row r="22">
          <cell r="I22" t="str">
            <v>Услуги в клубном формировании "Игра на музыкальных инструментах"</v>
          </cell>
        </row>
        <row r="23">
          <cell r="I23" t="str">
            <v>Услуги в клубном формировании "Театральное искусство"</v>
          </cell>
        </row>
        <row r="24">
          <cell r="I24" t="str">
            <v>Услуги в клубном формировании "Театральное искусство Театр моды"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workbookViewId="0">
      <selection activeCell="H32" sqref="H32:I32"/>
    </sheetView>
  </sheetViews>
  <sheetFormatPr defaultRowHeight="15" x14ac:dyDescent="0.25"/>
  <cols>
    <col min="1" max="1" width="7.140625" customWidth="1"/>
    <col min="4" max="4" width="16.140625" customWidth="1"/>
    <col min="5" max="5" width="14" customWidth="1"/>
    <col min="10" max="10" width="19.140625" customWidth="1"/>
  </cols>
  <sheetData>
    <row r="1" spans="1:9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38" t="s">
        <v>1</v>
      </c>
      <c r="B3" s="38"/>
      <c r="C3" s="38"/>
      <c r="D3" s="38"/>
      <c r="E3" s="38"/>
      <c r="F3" s="3">
        <v>130</v>
      </c>
      <c r="G3" s="2"/>
      <c r="H3" s="2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38" t="s">
        <v>2</v>
      </c>
      <c r="B5" s="38"/>
      <c r="C5" s="38"/>
      <c r="D5" s="38"/>
      <c r="E5" s="39" t="s">
        <v>3</v>
      </c>
      <c r="F5" s="39"/>
      <c r="G5" s="39"/>
      <c r="H5" s="39"/>
      <c r="I5" s="39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53.45" customHeight="1" x14ac:dyDescent="0.25">
      <c r="A7" s="14" t="s">
        <v>4</v>
      </c>
      <c r="B7" s="40" t="s">
        <v>5</v>
      </c>
      <c r="C7" s="40"/>
      <c r="D7" s="40"/>
      <c r="E7" s="15" t="s">
        <v>6</v>
      </c>
      <c r="F7" s="41" t="s">
        <v>10</v>
      </c>
      <c r="G7" s="41"/>
      <c r="H7" s="42" t="s">
        <v>7</v>
      </c>
      <c r="I7" s="42"/>
    </row>
    <row r="8" spans="1:9" s="13" customFormat="1" ht="8.4499999999999993" customHeight="1" x14ac:dyDescent="0.2">
      <c r="A8" s="12">
        <v>1</v>
      </c>
      <c r="B8" s="43">
        <v>2</v>
      </c>
      <c r="C8" s="43"/>
      <c r="D8" s="43"/>
      <c r="E8" s="12">
        <v>3</v>
      </c>
      <c r="F8" s="43">
        <v>4</v>
      </c>
      <c r="G8" s="43"/>
      <c r="H8" s="43">
        <v>5</v>
      </c>
      <c r="I8" s="43"/>
    </row>
    <row r="9" spans="1:9" ht="15" customHeight="1" x14ac:dyDescent="0.25">
      <c r="A9" s="4">
        <v>1</v>
      </c>
      <c r="B9" s="34" t="s">
        <v>11</v>
      </c>
      <c r="C9" s="35"/>
      <c r="D9" s="36"/>
      <c r="E9" s="5"/>
      <c r="F9" s="44"/>
      <c r="G9" s="44"/>
      <c r="H9" s="45">
        <f>H10+H11+H12+H13+H14+H15+H16+H17+H18+H19+H20+H21+H22+H23+H24+H25+H26+H27</f>
        <v>9799950</v>
      </c>
      <c r="I9" s="45"/>
    </row>
    <row r="10" spans="1:9" ht="33" customHeight="1" x14ac:dyDescent="0.25">
      <c r="A10" s="4"/>
      <c r="B10" s="34" t="str">
        <f>[1]Лист1!I7</f>
        <v>Услуги в клубном формировании "Театральное искусство"</v>
      </c>
      <c r="C10" s="35"/>
      <c r="D10" s="36"/>
      <c r="E10" s="5">
        <v>400</v>
      </c>
      <c r="F10" s="28">
        <v>1540</v>
      </c>
      <c r="G10" s="29"/>
      <c r="H10" s="30">
        <f t="shared" ref="H10:H25" si="0">E10*F10</f>
        <v>616000</v>
      </c>
      <c r="I10" s="31"/>
    </row>
    <row r="11" spans="1:9" ht="27" customHeight="1" x14ac:dyDescent="0.25">
      <c r="A11" s="4"/>
      <c r="B11" s="34" t="str">
        <f>[1]Лист1!I8</f>
        <v>Услуги в клубном формировании "Спортивные танцы"</v>
      </c>
      <c r="C11" s="35"/>
      <c r="D11" s="36"/>
      <c r="E11" s="5">
        <v>425</v>
      </c>
      <c r="F11" s="32">
        <v>1400</v>
      </c>
      <c r="G11" s="32"/>
      <c r="H11" s="33">
        <f t="shared" si="0"/>
        <v>595000</v>
      </c>
      <c r="I11" s="33"/>
    </row>
    <row r="12" spans="1:9" ht="24" customHeight="1" x14ac:dyDescent="0.25">
      <c r="A12" s="4"/>
      <c r="B12" s="34" t="str">
        <f>[1]Лист1!I9</f>
        <v>Услуги в клубном формировании "Декоративно-прикладное искусство"</v>
      </c>
      <c r="C12" s="35"/>
      <c r="D12" s="36"/>
      <c r="E12" s="5">
        <v>375</v>
      </c>
      <c r="F12" s="32">
        <v>1610</v>
      </c>
      <c r="G12" s="32"/>
      <c r="H12" s="33">
        <f t="shared" si="0"/>
        <v>603750</v>
      </c>
      <c r="I12" s="33"/>
    </row>
    <row r="13" spans="1:9" ht="33.75" customHeight="1" x14ac:dyDescent="0.25">
      <c r="A13" s="4"/>
      <c r="B13" s="34" t="str">
        <f>[1]Лист1!I10</f>
        <v>Услуги в клубном формировании "Современные танцы"</v>
      </c>
      <c r="C13" s="35"/>
      <c r="D13" s="36"/>
      <c r="E13" s="5">
        <v>400</v>
      </c>
      <c r="F13" s="28">
        <v>1400</v>
      </c>
      <c r="G13" s="29"/>
      <c r="H13" s="30">
        <f t="shared" si="0"/>
        <v>560000</v>
      </c>
      <c r="I13" s="31"/>
    </row>
    <row r="14" spans="1:9" ht="27.75" customHeight="1" x14ac:dyDescent="0.25">
      <c r="A14" s="4"/>
      <c r="B14" s="34" t="str">
        <f>[1]Лист1!I11</f>
        <v>Услуги в клубном формировании "Эстрадный вокал"</v>
      </c>
      <c r="C14" s="35"/>
      <c r="D14" s="36"/>
      <c r="E14" s="5">
        <v>800</v>
      </c>
      <c r="F14" s="28">
        <v>1000</v>
      </c>
      <c r="G14" s="29"/>
      <c r="H14" s="30">
        <f t="shared" si="0"/>
        <v>800000</v>
      </c>
      <c r="I14" s="31"/>
    </row>
    <row r="15" spans="1:9" ht="30" customHeight="1" x14ac:dyDescent="0.25">
      <c r="A15" s="4"/>
      <c r="B15" s="34" t="str">
        <f>[1]Лист1!I12</f>
        <v>Услуги в клубном формировании "Рисование и живопись"</v>
      </c>
      <c r="C15" s="35"/>
      <c r="D15" s="36"/>
      <c r="E15" s="5">
        <v>400</v>
      </c>
      <c r="F15" s="28">
        <v>2660</v>
      </c>
      <c r="G15" s="29"/>
      <c r="H15" s="30">
        <f t="shared" si="0"/>
        <v>1064000</v>
      </c>
      <c r="I15" s="31"/>
    </row>
    <row r="16" spans="1:9" ht="39.75" customHeight="1" x14ac:dyDescent="0.25">
      <c r="A16" s="4"/>
      <c r="B16" s="34" t="str">
        <f>[1]Лист1!I13</f>
        <v>Услуги в клубном формировании "Восточные танцы до 18 лет"</v>
      </c>
      <c r="C16" s="35"/>
      <c r="D16" s="36"/>
      <c r="E16" s="5">
        <v>400</v>
      </c>
      <c r="F16" s="28">
        <v>490</v>
      </c>
      <c r="G16" s="29"/>
      <c r="H16" s="30">
        <f t="shared" si="0"/>
        <v>196000</v>
      </c>
      <c r="I16" s="31"/>
    </row>
    <row r="17" spans="1:9" ht="27.75" customHeight="1" x14ac:dyDescent="0.25">
      <c r="A17" s="4"/>
      <c r="B17" s="20" t="str">
        <f>[1]Лист1!I14</f>
        <v>Услуги в клубном формировании "Цирковое искусство"</v>
      </c>
      <c r="C17" s="21"/>
      <c r="D17" s="22"/>
      <c r="E17" s="5">
        <v>425</v>
      </c>
      <c r="F17" s="28">
        <v>1750</v>
      </c>
      <c r="G17" s="29"/>
      <c r="H17" s="30">
        <f t="shared" si="0"/>
        <v>743750</v>
      </c>
      <c r="I17" s="31"/>
    </row>
    <row r="18" spans="1:9" ht="39.75" customHeight="1" x14ac:dyDescent="0.25">
      <c r="A18" s="4"/>
      <c r="B18" s="20" t="str">
        <f>[1]Лист1!I15</f>
        <v>Услуги в клубном формировании "Сценические танцы 12 часов в неделю "</v>
      </c>
      <c r="C18" s="21"/>
      <c r="D18" s="22"/>
      <c r="E18" s="5">
        <v>480</v>
      </c>
      <c r="F18" s="28">
        <v>1785</v>
      </c>
      <c r="G18" s="29"/>
      <c r="H18" s="30">
        <f t="shared" si="0"/>
        <v>856800</v>
      </c>
      <c r="I18" s="31"/>
    </row>
    <row r="19" spans="1:9" ht="30" customHeight="1" x14ac:dyDescent="0.25">
      <c r="A19" s="4"/>
      <c r="B19" s="20" t="str">
        <f>[1]Лист1!I16</f>
        <v>Услуги в клубном формировании "Игра на музыкальных инструментах"</v>
      </c>
      <c r="C19" s="21"/>
      <c r="D19" s="22"/>
      <c r="E19" s="5">
        <v>350</v>
      </c>
      <c r="F19" s="28">
        <v>1050</v>
      </c>
      <c r="G19" s="29"/>
      <c r="H19" s="30">
        <f t="shared" si="0"/>
        <v>367500</v>
      </c>
      <c r="I19" s="31"/>
    </row>
    <row r="20" spans="1:9" ht="33.75" customHeight="1" x14ac:dyDescent="0.25">
      <c r="A20" s="4"/>
      <c r="B20" s="20" t="str">
        <f>[1]Лист1!I17</f>
        <v>Услуги в клубном формировании "Сценические танцы 8 часов в неделю "</v>
      </c>
      <c r="C20" s="21"/>
      <c r="D20" s="22"/>
      <c r="E20" s="5">
        <v>400</v>
      </c>
      <c r="F20" s="28">
        <v>700</v>
      </c>
      <c r="G20" s="29"/>
      <c r="H20" s="30">
        <f t="shared" si="0"/>
        <v>280000</v>
      </c>
      <c r="I20" s="31"/>
    </row>
    <row r="21" spans="1:9" ht="32.25" customHeight="1" x14ac:dyDescent="0.25">
      <c r="A21" s="4"/>
      <c r="B21" s="20" t="str">
        <f>[1]Лист1!I18</f>
        <v>Услуги в клубном формировании "Хоровое пение"</v>
      </c>
      <c r="C21" s="21"/>
      <c r="D21" s="22"/>
      <c r="E21" s="5">
        <v>375</v>
      </c>
      <c r="F21" s="28">
        <v>2100</v>
      </c>
      <c r="G21" s="29"/>
      <c r="H21" s="30">
        <f t="shared" si="0"/>
        <v>787500</v>
      </c>
      <c r="I21" s="31"/>
    </row>
    <row r="22" spans="1:9" ht="30.75" customHeight="1" x14ac:dyDescent="0.25">
      <c r="A22" s="4"/>
      <c r="B22" s="20" t="str">
        <f>[1]Лист1!I19</f>
        <v>Услуги в клубном формировании "Восточные танцы старше 18 лет"</v>
      </c>
      <c r="C22" s="21"/>
      <c r="D22" s="22"/>
      <c r="E22" s="5">
        <v>480</v>
      </c>
      <c r="F22" s="28">
        <v>630</v>
      </c>
      <c r="G22" s="29"/>
      <c r="H22" s="30">
        <f t="shared" si="0"/>
        <v>302400</v>
      </c>
      <c r="I22" s="31"/>
    </row>
    <row r="23" spans="1:9" ht="42" customHeight="1" x14ac:dyDescent="0.25">
      <c r="A23" s="4"/>
      <c r="B23" s="20" t="str">
        <f>[1]Лист1!I20</f>
        <v>Услуги в клубном формировании "Физкультурно-спортивные занятия"</v>
      </c>
      <c r="C23" s="21"/>
      <c r="D23" s="22"/>
      <c r="E23" s="5">
        <v>375</v>
      </c>
      <c r="F23" s="28">
        <v>1400</v>
      </c>
      <c r="G23" s="29"/>
      <c r="H23" s="30">
        <f t="shared" si="0"/>
        <v>525000</v>
      </c>
      <c r="I23" s="31"/>
    </row>
    <row r="24" spans="1:9" ht="39" customHeight="1" x14ac:dyDescent="0.25">
      <c r="A24" s="4"/>
      <c r="B24" s="20" t="str">
        <f>[1]Лист1!I21</f>
        <v>Услуги в клубном формировании "Народные танцы"</v>
      </c>
      <c r="C24" s="21"/>
      <c r="D24" s="22"/>
      <c r="E24" s="5">
        <v>425</v>
      </c>
      <c r="F24" s="28">
        <v>1050</v>
      </c>
      <c r="G24" s="29"/>
      <c r="H24" s="30">
        <f t="shared" si="0"/>
        <v>446250</v>
      </c>
      <c r="I24" s="31"/>
    </row>
    <row r="25" spans="1:9" ht="32.25" customHeight="1" x14ac:dyDescent="0.25">
      <c r="A25" s="4"/>
      <c r="B25" s="20" t="str">
        <f>[1]Лист1!I22</f>
        <v>Услуги в клубном формировании "Игра на музыкальных инструментах"</v>
      </c>
      <c r="C25" s="21"/>
      <c r="D25" s="22"/>
      <c r="E25" s="5">
        <v>800</v>
      </c>
      <c r="F25" s="28">
        <v>200</v>
      </c>
      <c r="G25" s="29"/>
      <c r="H25" s="30">
        <f t="shared" si="0"/>
        <v>160000</v>
      </c>
      <c r="I25" s="31"/>
    </row>
    <row r="26" spans="1:9" ht="32.25" customHeight="1" x14ac:dyDescent="0.25">
      <c r="A26" s="4"/>
      <c r="B26" s="20" t="str">
        <f>[1]Лист1!I23</f>
        <v>Услуги в клубном формировании "Театральное искусство"</v>
      </c>
      <c r="C26" s="21"/>
      <c r="D26" s="22"/>
      <c r="E26" s="5">
        <v>400</v>
      </c>
      <c r="F26" s="28">
        <v>1540</v>
      </c>
      <c r="G26" s="29"/>
      <c r="H26" s="30">
        <f>E26*F26</f>
        <v>616000</v>
      </c>
      <c r="I26" s="31"/>
    </row>
    <row r="27" spans="1:9" ht="46.5" customHeight="1" x14ac:dyDescent="0.25">
      <c r="A27" s="4"/>
      <c r="B27" s="20" t="str">
        <f>[1]Лист1!I24</f>
        <v>Услуги в клубном формировании "Театральное искусство Театр моды"</v>
      </c>
      <c r="C27" s="21"/>
      <c r="D27" s="22"/>
      <c r="E27" s="5">
        <v>400</v>
      </c>
      <c r="F27" s="28">
        <v>700</v>
      </c>
      <c r="G27" s="29"/>
      <c r="H27" s="30">
        <f t="shared" ref="H27" si="1">E27*F27</f>
        <v>280000</v>
      </c>
      <c r="I27" s="31"/>
    </row>
    <row r="28" spans="1:9" ht="45" customHeight="1" x14ac:dyDescent="0.25">
      <c r="A28" s="4">
        <v>2</v>
      </c>
      <c r="B28" s="27" t="s">
        <v>21</v>
      </c>
      <c r="C28" s="27"/>
      <c r="D28" s="27"/>
      <c r="E28" s="5"/>
      <c r="F28" s="28"/>
      <c r="G28" s="29"/>
      <c r="H28" s="30">
        <f>H29+H30</f>
        <v>9570000</v>
      </c>
      <c r="I28" s="31"/>
    </row>
    <row r="29" spans="1:9" ht="14.25" customHeight="1" x14ac:dyDescent="0.25">
      <c r="A29" s="4"/>
      <c r="B29" s="27" t="s">
        <v>17</v>
      </c>
      <c r="C29" s="27"/>
      <c r="D29" s="27"/>
      <c r="E29" s="6">
        <v>18000</v>
      </c>
      <c r="F29" s="28">
        <v>461</v>
      </c>
      <c r="G29" s="29"/>
      <c r="H29" s="30">
        <f>E29*F29</f>
        <v>8298000</v>
      </c>
      <c r="I29" s="31"/>
    </row>
    <row r="30" spans="1:9" ht="14.25" customHeight="1" x14ac:dyDescent="0.25">
      <c r="A30" s="4"/>
      <c r="B30" s="27" t="s">
        <v>18</v>
      </c>
      <c r="C30" s="27"/>
      <c r="D30" s="27"/>
      <c r="E30" s="6">
        <v>12000</v>
      </c>
      <c r="F30" s="28">
        <v>106</v>
      </c>
      <c r="G30" s="29"/>
      <c r="H30" s="30">
        <f>E30*F30</f>
        <v>1272000</v>
      </c>
      <c r="I30" s="31"/>
    </row>
    <row r="31" spans="1:9" ht="33" customHeight="1" x14ac:dyDescent="0.25">
      <c r="A31" s="4">
        <v>3</v>
      </c>
      <c r="B31" s="27" t="s">
        <v>19</v>
      </c>
      <c r="C31" s="27"/>
      <c r="D31" s="27"/>
      <c r="E31" s="16">
        <f>H31/F31</f>
        <v>26446.200937500002</v>
      </c>
      <c r="F31" s="32">
        <v>32</v>
      </c>
      <c r="G31" s="32"/>
      <c r="H31" s="33">
        <v>846278.43</v>
      </c>
      <c r="I31" s="33"/>
    </row>
    <row r="32" spans="1:9" ht="15" customHeight="1" x14ac:dyDescent="0.25">
      <c r="A32" s="4">
        <v>4</v>
      </c>
      <c r="B32" s="20" t="s">
        <v>14</v>
      </c>
      <c r="C32" s="21"/>
      <c r="D32" s="22"/>
      <c r="E32" s="19">
        <f>H32/F32</f>
        <v>17213.636363636364</v>
      </c>
      <c r="F32" s="23">
        <v>11</v>
      </c>
      <c r="G32" s="24"/>
      <c r="H32" s="25">
        <f>205000-15650</f>
        <v>189350</v>
      </c>
      <c r="I32" s="26"/>
    </row>
    <row r="33" spans="1:11" x14ac:dyDescent="0.25">
      <c r="A33" s="48" t="s">
        <v>8</v>
      </c>
      <c r="B33" s="49"/>
      <c r="C33" s="49"/>
      <c r="D33" s="50"/>
      <c r="E33" s="1" t="s">
        <v>9</v>
      </c>
      <c r="F33" s="48" t="s">
        <v>9</v>
      </c>
      <c r="G33" s="50"/>
      <c r="H33" s="47">
        <f>H9+H28+H31+H32</f>
        <v>20405578.43</v>
      </c>
      <c r="I33" s="47"/>
      <c r="J33" s="46"/>
      <c r="K33" s="46"/>
    </row>
    <row r="34" spans="1:11" x14ac:dyDescent="0.25">
      <c r="J34" s="7"/>
    </row>
    <row r="35" spans="1:11" x14ac:dyDescent="0.25">
      <c r="J35" s="7"/>
    </row>
  </sheetData>
  <mergeCells count="86">
    <mergeCell ref="B10:D10"/>
    <mergeCell ref="F10:G10"/>
    <mergeCell ref="H10:I10"/>
    <mergeCell ref="J33:K33"/>
    <mergeCell ref="H33:I33"/>
    <mergeCell ref="A33:D33"/>
    <mergeCell ref="F33:G33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8:D8"/>
    <mergeCell ref="F8:G8"/>
    <mergeCell ref="H8:I8"/>
    <mergeCell ref="B9:D9"/>
    <mergeCell ref="F9:G9"/>
    <mergeCell ref="H9:I9"/>
    <mergeCell ref="A1:I1"/>
    <mergeCell ref="A3:E3"/>
    <mergeCell ref="A5:D5"/>
    <mergeCell ref="E5:I5"/>
    <mergeCell ref="B7:D7"/>
    <mergeCell ref="F7:G7"/>
    <mergeCell ref="H7:I7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B22:D22"/>
    <mergeCell ref="F22:G22"/>
    <mergeCell ref="H22:I22"/>
    <mergeCell ref="B23:D23"/>
    <mergeCell ref="F23:G23"/>
    <mergeCell ref="H23:I23"/>
    <mergeCell ref="B24:D24"/>
    <mergeCell ref="F24:G24"/>
    <mergeCell ref="H24:I24"/>
    <mergeCell ref="B25:D25"/>
    <mergeCell ref="F25:G25"/>
    <mergeCell ref="H25:I25"/>
    <mergeCell ref="B26:D26"/>
    <mergeCell ref="F26:G26"/>
    <mergeCell ref="H26:I26"/>
    <mergeCell ref="B27:D27"/>
    <mergeCell ref="F27:G27"/>
    <mergeCell ref="H27:I27"/>
    <mergeCell ref="B28:D28"/>
    <mergeCell ref="F28:G28"/>
    <mergeCell ref="H28:I28"/>
    <mergeCell ref="B29:D29"/>
    <mergeCell ref="F29:G29"/>
    <mergeCell ref="H29:I29"/>
    <mergeCell ref="B32:D32"/>
    <mergeCell ref="F32:G32"/>
    <mergeCell ref="H32:I32"/>
    <mergeCell ref="B30:D30"/>
    <mergeCell ref="F30:G30"/>
    <mergeCell ref="H30:I30"/>
    <mergeCell ref="B31:D31"/>
    <mergeCell ref="F31:G31"/>
    <mergeCell ref="H31:I31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workbookViewId="0">
      <selection activeCell="D27" sqref="D27"/>
    </sheetView>
  </sheetViews>
  <sheetFormatPr defaultRowHeight="15" x14ac:dyDescent="0.25"/>
  <cols>
    <col min="4" max="4" width="13.5703125" customWidth="1"/>
    <col min="5" max="5" width="13.7109375" customWidth="1"/>
    <col min="6" max="6" width="11.28515625" customWidth="1"/>
    <col min="7" max="7" width="16.28515625" customWidth="1"/>
  </cols>
  <sheetData>
    <row r="1" spans="1:7" x14ac:dyDescent="0.25">
      <c r="A1" s="51" t="s">
        <v>12</v>
      </c>
      <c r="B1" s="51"/>
      <c r="C1" s="51"/>
      <c r="D1" s="51"/>
      <c r="E1" s="51"/>
      <c r="F1" s="51"/>
      <c r="G1" s="51"/>
    </row>
    <row r="3" spans="1:7" x14ac:dyDescent="0.25">
      <c r="A3" t="s">
        <v>1</v>
      </c>
      <c r="F3" s="11">
        <v>150</v>
      </c>
    </row>
    <row r="5" spans="1:7" x14ac:dyDescent="0.25">
      <c r="A5" t="s">
        <v>2</v>
      </c>
      <c r="E5" s="11" t="s">
        <v>13</v>
      </c>
      <c r="F5" s="11"/>
      <c r="G5" s="11"/>
    </row>
    <row r="7" spans="1:7" ht="60" x14ac:dyDescent="0.25">
      <c r="A7" s="8" t="s">
        <v>4</v>
      </c>
      <c r="B7" s="8" t="s">
        <v>5</v>
      </c>
      <c r="C7" s="8"/>
      <c r="D7" s="8"/>
      <c r="E7" s="9" t="s">
        <v>6</v>
      </c>
      <c r="F7" s="9" t="s">
        <v>10</v>
      </c>
      <c r="G7" s="9" t="s">
        <v>7</v>
      </c>
    </row>
    <row r="8" spans="1:7" ht="11.25" customHeight="1" x14ac:dyDescent="0.25">
      <c r="A8" s="1">
        <v>1</v>
      </c>
      <c r="B8" s="48">
        <v>2</v>
      </c>
      <c r="C8" s="49"/>
      <c r="D8" s="50"/>
      <c r="E8" s="1">
        <v>3</v>
      </c>
      <c r="F8" s="1">
        <v>4</v>
      </c>
      <c r="G8" s="1">
        <v>5</v>
      </c>
    </row>
    <row r="9" spans="1:7" x14ac:dyDescent="0.25">
      <c r="A9" s="8"/>
      <c r="B9" s="8"/>
      <c r="C9" s="8"/>
      <c r="D9" s="8"/>
      <c r="E9" s="8"/>
      <c r="F9" s="8"/>
      <c r="G9" s="10"/>
    </row>
    <row r="10" spans="1:7" x14ac:dyDescent="0.25">
      <c r="A10" s="48" t="s">
        <v>8</v>
      </c>
      <c r="B10" s="49"/>
      <c r="C10" s="49"/>
      <c r="D10" s="50"/>
      <c r="E10" s="8" t="s">
        <v>9</v>
      </c>
      <c r="F10" s="8" t="s">
        <v>9</v>
      </c>
      <c r="G10" s="10">
        <f>G9</f>
        <v>0</v>
      </c>
    </row>
  </sheetData>
  <mergeCells count="3">
    <mergeCell ref="B8:D8"/>
    <mergeCell ref="A1:G1"/>
    <mergeCell ref="A10:D10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tabSelected="1" workbookViewId="0">
      <selection activeCell="E9" sqref="E9"/>
    </sheetView>
  </sheetViews>
  <sheetFormatPr defaultRowHeight="15" x14ac:dyDescent="0.25"/>
  <cols>
    <col min="4" max="4" width="13.5703125" customWidth="1"/>
    <col min="5" max="5" width="12.7109375" customWidth="1"/>
    <col min="6" max="6" width="11.42578125" customWidth="1"/>
    <col min="7" max="7" width="17.85546875" customWidth="1"/>
  </cols>
  <sheetData>
    <row r="1" spans="1:7" x14ac:dyDescent="0.25">
      <c r="A1" s="51" t="s">
        <v>15</v>
      </c>
      <c r="B1" s="51"/>
      <c r="C1" s="51"/>
      <c r="D1" s="51"/>
      <c r="E1" s="51"/>
      <c r="F1" s="51"/>
      <c r="G1" s="51"/>
    </row>
    <row r="3" spans="1:7" x14ac:dyDescent="0.25">
      <c r="A3" t="s">
        <v>1</v>
      </c>
      <c r="F3" s="11">
        <v>180</v>
      </c>
    </row>
    <row r="5" spans="1:7" x14ac:dyDescent="0.25">
      <c r="A5" t="s">
        <v>2</v>
      </c>
      <c r="E5" s="11" t="s">
        <v>16</v>
      </c>
      <c r="F5" s="11"/>
      <c r="G5" s="11"/>
    </row>
    <row r="7" spans="1:7" ht="64.5" customHeight="1" x14ac:dyDescent="0.25">
      <c r="A7" s="8" t="s">
        <v>4</v>
      </c>
      <c r="B7" s="8" t="s">
        <v>5</v>
      </c>
      <c r="C7" s="8"/>
      <c r="D7" s="8"/>
      <c r="E7" s="9" t="s">
        <v>6</v>
      </c>
      <c r="F7" s="9" t="s">
        <v>10</v>
      </c>
      <c r="G7" s="9" t="s">
        <v>7</v>
      </c>
    </row>
    <row r="8" spans="1:7" x14ac:dyDescent="0.25">
      <c r="A8" s="1">
        <v>1</v>
      </c>
      <c r="B8" s="48">
        <v>2</v>
      </c>
      <c r="C8" s="49"/>
      <c r="D8" s="50"/>
      <c r="E8" s="1">
        <v>3</v>
      </c>
      <c r="F8" s="1">
        <v>4</v>
      </c>
      <c r="G8" s="1">
        <v>5</v>
      </c>
    </row>
    <row r="9" spans="1:7" x14ac:dyDescent="0.25">
      <c r="A9" s="17">
        <v>1</v>
      </c>
      <c r="B9" s="52" t="s">
        <v>20</v>
      </c>
      <c r="C9" s="53"/>
      <c r="D9" s="54"/>
      <c r="E9" s="8">
        <v>1</v>
      </c>
      <c r="F9" s="18">
        <f>G9*E9</f>
        <v>15650</v>
      </c>
      <c r="G9" s="10">
        <v>15650</v>
      </c>
    </row>
    <row r="10" spans="1:7" x14ac:dyDescent="0.25">
      <c r="A10" s="48" t="s">
        <v>8</v>
      </c>
      <c r="B10" s="49"/>
      <c r="C10" s="49"/>
      <c r="D10" s="50"/>
      <c r="E10" s="8" t="s">
        <v>9</v>
      </c>
      <c r="F10" s="8" t="s">
        <v>9</v>
      </c>
      <c r="G10" s="10">
        <f>G9</f>
        <v>15650</v>
      </c>
    </row>
  </sheetData>
  <mergeCells count="4">
    <mergeCell ref="A1:G1"/>
    <mergeCell ref="B8:D8"/>
    <mergeCell ref="A10:D10"/>
    <mergeCell ref="B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Яуза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2023-03-21T07:04:50Z</dcterms:modified>
</cp:coreProperties>
</file>